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60" yWindow="345" windowWidth="10500" windowHeight="967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<sst xmlns="http://schemas.openxmlformats.org/spreadsheetml/2006/main" count="1453" uniqueCount="729">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</sst>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83">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30800</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26519</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3112</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293</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385</v>
      </c>
      <c r="J16" s="18">
        <f>SUM(I19:I21)</f>
        <v>1222</v>
      </c>
      <c r="K16" s="12">
        <v>1231</v>
      </c>
      <c r="L16" s="18">
        <f>SUM(K19:K21)</f>
        <v>4352</v>
      </c>
      <c r="M16" s="12">
        <v>1703</v>
      </c>
      <c r="N16" s="18">
        <f>SUM(M19:M21)</f>
        <v>7064</v>
      </c>
      <c r="O16" s="13">
        <v>1717</v>
      </c>
      <c r="P16" s="18">
        <f>SUM(O19:O21)</f>
        <v>7754</v>
      </c>
      <c r="Q16" s="13">
        <v>1092</v>
      </c>
      <c r="R16" s="18">
        <f>SUM(Q19:Q21)</f>
        <v>5292</v>
      </c>
      <c r="S16" s="13">
        <v>538</v>
      </c>
      <c r="T16" s="18">
        <f>SUM(S19:S21)</f>
        <v>2727</v>
      </c>
      <c r="U16" s="13">
        <v>213</v>
      </c>
      <c r="V16" s="18">
        <f>SUM(U19:U21)</f>
        <v>1072</v>
      </c>
      <c r="W16" s="13">
        <v>89</v>
      </c>
      <c r="X16" s="18">
        <f>SUM(W19:W21)</f>
        <v>451</v>
      </c>
      <c r="Y16" s="13">
        <v>97</v>
      </c>
      <c r="Z16" s="18">
        <f>SUM(Y19:Y21)</f>
        <v>486</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-385</v>
      </c>
      <c r="K18" s="12"/>
      <c r="L18" s="18">
        <f>(K15-1)*K16+K15*(K17+K18)</f>
        <v>1231</v>
      </c>
      <c r="M18" s="12"/>
      <c r="N18" s="18">
        <f>(M15-1)*M16+M15*(M17+M18)</f>
        <v>3406</v>
      </c>
      <c r="O18" s="13"/>
      <c r="P18" s="18">
        <f>(O15-1)*O16+O15*(O17+O18)</f>
        <v>5151</v>
      </c>
      <c r="Q18" s="13"/>
      <c r="R18" s="18">
        <f>(Q15-1)*Q16+Q15*(Q17+Q18)</f>
        <v>4368</v>
      </c>
      <c r="S18" s="13"/>
      <c r="T18" s="18">
        <f>(S15-1)*S16+S15*(S17+S18)</f>
        <v>2690</v>
      </c>
      <c r="U18" s="13"/>
      <c r="V18" s="18">
        <f>(U15-1)*U16+U15*(U17+U18)</f>
        <v>1278</v>
      </c>
      <c r="W18" s="13"/>
      <c r="X18" s="18">
        <f>(W15-1)*W16+W15*(W17+W18)</f>
        <v>623</v>
      </c>
      <c r="Y18" s="13"/>
      <c r="Z18" s="18">
        <f>(Y15-1)*Y16+Y15*(Y17+Y18)</f>
        <v>776</v>
      </c>
      <c r="AA18" s="141"/>
    </row>
    <row r="19" spans="1:27" ht="33.75">
      <c r="A19" s="146"/>
      <c r="B19" s="141"/>
      <c r="C19" s="143"/>
      <c r="D19" s="124"/>
      <c r="E19" s="121"/>
      <c r="F19" s="11" t="s">
        <v>16</v>
      </c>
      <c r="G19" s="50" t="s">
        <v>579</v>
      </c>
      <c r="H19" s="94" t="s">
        <v>710</v>
      </c>
      <c r="I19" s="44">
        <v>1222</v>
      </c>
      <c r="J19" s="22" t="s">
        <v>73</v>
      </c>
      <c r="K19" s="12">
        <v>4352</v>
      </c>
      <c r="L19" s="22" t="s">
        <v>74</v>
      </c>
      <c r="M19" s="12">
        <v>7064</v>
      </c>
      <c r="N19" s="22" t="s">
        <v>75</v>
      </c>
      <c r="O19" s="13">
        <v>7754</v>
      </c>
      <c r="P19" s="22" t="s">
        <v>76</v>
      </c>
      <c r="Q19" s="13">
        <v>5292</v>
      </c>
      <c r="R19" s="22" t="s">
        <v>77</v>
      </c>
      <c r="S19" s="13">
        <v>2727</v>
      </c>
      <c r="T19" s="22" t="s">
        <v>78</v>
      </c>
      <c r="U19" s="13">
        <v>1072</v>
      </c>
      <c r="V19" s="22" t="s">
        <v>79</v>
      </c>
      <c r="W19" s="13">
        <v>451</v>
      </c>
      <c r="X19" s="22" t="s">
        <v>80</v>
      </c>
      <c r="Y19" s="13">
        <v>486</v>
      </c>
      <c r="Z19" s="22" t="s">
        <v>81</v>
      </c>
      <c r="AA19" s="141"/>
    </row>
    <row r="20" spans="1:27" ht="22.5">
      <c r="A20" s="146"/>
      <c r="B20" s="141"/>
      <c r="C20" s="143"/>
      <c r="D20" s="124"/>
      <c r="E20" s="121"/>
      <c r="F20" s="11" t="s">
        <v>19</v>
      </c>
      <c r="G20" s="50" t="s">
        <v>579</v>
      </c>
      <c r="H20" s="25" t="s">
        <v>65</v>
      </c>
      <c r="I20" s="44"/>
      <c r="J20" s="28">
        <f>IF(J18=0,"",J16/J18)</f>
        <v>-3.174025974025974</v>
      </c>
      <c r="K20" s="12"/>
      <c r="L20" s="28">
        <f>IF(L18=0,"",L16/L18)</f>
        <v>3.5353371242891956</v>
      </c>
      <c r="M20" s="12"/>
      <c r="N20" s="28">
        <f>IF(N18=0,"",N16/N18)</f>
        <v>2.0739870816206696</v>
      </c>
      <c r="O20" s="13"/>
      <c r="P20" s="28">
        <f>IF(P18=0,"",P16/P18)</f>
        <v>1.5053387691710347</v>
      </c>
      <c r="Q20" s="13"/>
      <c r="R20" s="28">
        <f>IF(R18=0,"",R16/R18)</f>
        <v>1.2115384615384615</v>
      </c>
      <c r="S20" s="13"/>
      <c r="T20" s="28">
        <f>IF(T18=0,"",T16/T18)</f>
        <v>1.0137546468401486</v>
      </c>
      <c r="U20" s="13"/>
      <c r="V20" s="28">
        <f>IF(V18=0,"",V16/V18)</f>
        <v>0.838810641627543</v>
      </c>
      <c r="W20" s="13"/>
      <c r="X20" s="28">
        <f>IF(X18=0,"",X16/X18)</f>
        <v>0.723916532905297</v>
      </c>
      <c r="Y20" s="13"/>
      <c r="Z20" s="28">
        <f>IF(Z18=0,"",Z16/Z18)</f>
        <v>0.6262886597938144</v>
      </c>
      <c r="AA20" s="141"/>
    </row>
    <row r="21" spans="1:27" ht="22.5">
      <c r="A21" s="146"/>
      <c r="B21" s="141"/>
      <c r="C21" s="143"/>
      <c r="D21" s="124"/>
      <c r="E21" s="121"/>
      <c r="F21" s="11" t="s">
        <v>17</v>
      </c>
      <c r="G21" s="50" t="s">
        <v>579</v>
      </c>
      <c r="H21" s="42" t="s">
        <v>692</v>
      </c>
      <c r="I21" s="44"/>
      <c r="J21" s="29">
        <f>IF(J20&gt;3,(100*$J$16/$I$22),0)</f>
        <v>0</v>
      </c>
      <c r="K21" s="14"/>
      <c r="L21" s="29">
        <f>IF(L20&gt;3,(100*$L$16/$I$22),0)</f>
        <v>14.12987012987013</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30800</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25" t="s">
        <v>67</v>
      </c>
      <c r="I25" s="44">
        <v>97</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30800</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154</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14390</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484</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8887</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1020</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30800</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50</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30800</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24405</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55</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12</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3281</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10</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30800</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653</v>
      </c>
      <c r="E41" s="120" t="s">
        <v>708</v>
      </c>
      <c r="F41" s="23" t="s">
        <v>120</v>
      </c>
      <c r="G41" s="50" t="s">
        <v>12</v>
      </c>
      <c r="H41" s="4" t="s">
        <v>131</v>
      </c>
      <c r="I41" s="83">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0.3345376689415228</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83.3667871002275</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16.633212899772516</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10664</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10181</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9963</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9774</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13</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11</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24743</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29409</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12479</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14955</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12264</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14454</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99" t="s">
        <v>585</v>
      </c>
      <c r="H61" s="49" t="s">
        <v>594</v>
      </c>
      <c r="I61" s="37">
        <v>2.37</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12.45</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12">
        <v>946080</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37">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932.3109378666836</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25771.754</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40741.71673000001</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24766</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28067</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31080</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366</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0</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2705</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2535</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2876</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3211</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2483</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2222</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704</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657</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145</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30800</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21232</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7244</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6944</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66.82366239638282</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31080</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1</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E1">
      <pane ySplit="5" topLeftCell="A6" activePane="bottomLeft" state="frozen"/>
      <selection pane="topLeft" activeCell="A1" sqref="A1"/>
      <selection pane="bottomLeft" activeCell="J7" sqref="J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932.3109378666836</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3.65742151782993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3.2467532467532467</v>
      </c>
      <c r="H11" s="54" t="s">
        <v>137</v>
      </c>
      <c r="I11" s="68">
        <f>IF(Datos!C39="","",Datos!C39)</f>
        <v>2005</v>
      </c>
      <c r="J11" s="68" t="str">
        <f>IF(Datos!D39="","",Datos!D39)</f>
        <v>Municipio</v>
      </c>
    </row>
    <row r="12" spans="1:10" ht="11.25">
      <c r="A12" s="34" t="s">
        <v>611</v>
      </c>
      <c r="B12" s="95" t="s">
        <v>231</v>
      </c>
      <c r="C12" s="95">
        <v>9</v>
      </c>
      <c r="D12" s="96" t="s">
        <v>711</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711</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711</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711</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711</v>
      </c>
      <c r="E16" s="33" t="s">
        <v>129</v>
      </c>
      <c r="F16" s="61" t="s">
        <v>635</v>
      </c>
      <c r="G16" s="31">
        <f>IF(Datos!I44=0,"",Datos!I43*Datos!I44/100)</f>
        <v>0.2788933062365432</v>
      </c>
      <c r="H16" s="54" t="s">
        <v>12</v>
      </c>
      <c r="I16" s="68">
        <f>IF(Datos!C41="","",Datos!C41)</f>
        <v>2005</v>
      </c>
      <c r="J16" s="68" t="str">
        <f>IF(Datos!D41="","",Datos!D41)</f>
        <v>Municipio</v>
      </c>
    </row>
    <row r="17" spans="1:10" ht="11.25">
      <c r="A17" s="34" t="s">
        <v>611</v>
      </c>
      <c r="B17" s="95" t="s">
        <v>231</v>
      </c>
      <c r="C17" s="95">
        <v>9</v>
      </c>
      <c r="D17" s="96" t="s">
        <v>711</v>
      </c>
      <c r="E17" s="33" t="s">
        <v>130</v>
      </c>
      <c r="F17" s="61" t="s">
        <v>636</v>
      </c>
      <c r="G17" s="31">
        <f>IF(Datos!I45=0,"",Datos!I43*Datos!I45/100)</f>
        <v>0.055644362704979654</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93.54051262792225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96.10619469026548</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51.62213740458015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48.37786259541985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47.248233941186136</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52.751766058813864</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52.77364505844846</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47.22635494155154</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51.72667156502572</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48.27332843497428</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743.029552278858</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34.11831198191409</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32.705350414468725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66.82366239638282</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0.32175032175032175</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3.515546777122336</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3.6862879156244643</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3.3406482938779236</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145</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97.12852787884748</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14.12987012987013</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99.68348234679894</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80.58861788617887</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79.37876077410961</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2012-01-17T00:43:12Z</dcterms:modified>
  <cp:category/>
  <cp:version/>
  <cp:contentType/>
  <cp:contentStatus/>
</cp:coreProperties>
</file>