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45" yWindow="195" windowWidth="12390" windowHeight="861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<sst xmlns="http://schemas.openxmlformats.org/spreadsheetml/2006/main" count="1453" uniqueCount="729">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</sst>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E4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66951</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49906</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3924</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857</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9" ht="33.75">
      <c r="A16" s="147"/>
      <c r="B16" s="142"/>
      <c r="C16" s="144"/>
      <c r="D16" s="125"/>
      <c r="E16" s="122"/>
      <c r="F16" s="11" t="s">
        <v>13</v>
      </c>
      <c r="G16" s="50" t="s">
        <v>580</v>
      </c>
      <c r="H16" s="94" t="s">
        <v>709</v>
      </c>
      <c r="I16" s="44">
        <v>938</v>
      </c>
      <c r="J16" s="18">
        <f>SUM(I19:I21)</f>
        <v>3759</v>
      </c>
      <c r="K16" s="12">
        <v>2725</v>
      </c>
      <c r="L16" s="18">
        <f>SUM(K19:K21)</f>
        <v>11901</v>
      </c>
      <c r="M16" s="12">
        <v>3494</v>
      </c>
      <c r="N16" s="18">
        <f>SUM(M19:M21)</f>
        <v>16892</v>
      </c>
      <c r="O16" s="13">
        <v>2910</v>
      </c>
      <c r="P16" s="18">
        <f>SUM(O19:O21)</f>
        <v>15139</v>
      </c>
      <c r="Q16" s="13">
        <v>1483</v>
      </c>
      <c r="R16" s="18">
        <f>SUM(Q19:Q21)</f>
        <v>8136</v>
      </c>
      <c r="S16" s="13">
        <v>796</v>
      </c>
      <c r="T16" s="18">
        <f>SUM(S19:S21)</f>
        <v>4450</v>
      </c>
      <c r="U16" s="13">
        <v>326</v>
      </c>
      <c r="V16" s="18">
        <f>SUM(U19:U21)</f>
        <v>1886</v>
      </c>
      <c r="W16" s="13">
        <v>230</v>
      </c>
      <c r="X16" s="18">
        <f>SUM(W19:W21)</f>
        <v>1385</v>
      </c>
      <c r="Y16" s="13">
        <v>174</v>
      </c>
      <c r="Z16" s="18">
        <f>SUM(Y19:Y21)</f>
        <v>1019</v>
      </c>
      <c r="AA16" s="142"/>
      <c r="AB16" s="97"/>
      <c r="AC16" s="97"/>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-938</v>
      </c>
      <c r="K18" s="12"/>
      <c r="L18" s="18">
        <f>(K15-1)*K16+K15*(K17+K18)</f>
        <v>2725</v>
      </c>
      <c r="M18" s="12"/>
      <c r="N18" s="18">
        <f>(M15-1)*M16+M15*(M17+M18)</f>
        <v>6988</v>
      </c>
      <c r="O18" s="13"/>
      <c r="P18" s="18">
        <f>(O15-1)*O16+O15*(O17+O18)</f>
        <v>8730</v>
      </c>
      <c r="Q18" s="13"/>
      <c r="R18" s="18">
        <f>(Q15-1)*Q16+Q15*(Q17+Q18)</f>
        <v>5932</v>
      </c>
      <c r="S18" s="13"/>
      <c r="T18" s="18">
        <f>(S15-1)*S16+S15*(S17+S18)</f>
        <v>3980</v>
      </c>
      <c r="U18" s="13"/>
      <c r="V18" s="18">
        <f>(U15-1)*U16+U15*(U17+U18)</f>
        <v>1956</v>
      </c>
      <c r="W18" s="13"/>
      <c r="X18" s="18">
        <f>(W15-1)*W16+W15*(W17+W18)</f>
        <v>1610</v>
      </c>
      <c r="Y18" s="13"/>
      <c r="Z18" s="18">
        <f>(Y15-1)*Y16+Y15*(Y17+Y18)</f>
        <v>1392</v>
      </c>
      <c r="AA18" s="142"/>
    </row>
    <row r="19" spans="1:27" ht="33.75">
      <c r="A19" s="147"/>
      <c r="B19" s="142"/>
      <c r="C19" s="144"/>
      <c r="D19" s="125"/>
      <c r="E19" s="122"/>
      <c r="F19" s="11" t="s">
        <v>16</v>
      </c>
      <c r="G19" s="50" t="s">
        <v>579</v>
      </c>
      <c r="H19" s="94" t="s">
        <v>710</v>
      </c>
      <c r="I19" s="44">
        <v>3759</v>
      </c>
      <c r="J19" s="22" t="s">
        <v>73</v>
      </c>
      <c r="K19" s="12">
        <v>11901</v>
      </c>
      <c r="L19" s="22" t="s">
        <v>74</v>
      </c>
      <c r="M19" s="12">
        <v>16892</v>
      </c>
      <c r="N19" s="22" t="s">
        <v>75</v>
      </c>
      <c r="O19" s="13">
        <v>15139</v>
      </c>
      <c r="P19" s="22" t="s">
        <v>76</v>
      </c>
      <c r="Q19" s="13">
        <v>8136</v>
      </c>
      <c r="R19" s="22" t="s">
        <v>77</v>
      </c>
      <c r="S19" s="13">
        <v>4450</v>
      </c>
      <c r="T19" s="22" t="s">
        <v>78</v>
      </c>
      <c r="U19" s="13">
        <v>1886</v>
      </c>
      <c r="V19" s="22" t="s">
        <v>79</v>
      </c>
      <c r="W19" s="13">
        <v>1385</v>
      </c>
      <c r="X19" s="22" t="s">
        <v>80</v>
      </c>
      <c r="Y19" s="13">
        <v>1019</v>
      </c>
      <c r="Z19" s="22" t="s">
        <v>81</v>
      </c>
      <c r="AA19" s="142"/>
    </row>
    <row r="20" spans="1:27" ht="22.5">
      <c r="A20" s="147"/>
      <c r="B20" s="142"/>
      <c r="C20" s="144"/>
      <c r="D20" s="125"/>
      <c r="E20" s="122"/>
      <c r="F20" s="11" t="s">
        <v>19</v>
      </c>
      <c r="G20" s="50" t="s">
        <v>579</v>
      </c>
      <c r="H20" s="25" t="s">
        <v>65</v>
      </c>
      <c r="I20" s="44"/>
      <c r="J20" s="28">
        <f>IF(J18=0,"",J16/J18)</f>
        <v>-4.007462686567164</v>
      </c>
      <c r="K20" s="12"/>
      <c r="L20" s="28">
        <f>IF(L18=0,"",L16/L18)</f>
        <v>4.3673394495412845</v>
      </c>
      <c r="M20" s="12"/>
      <c r="N20" s="28">
        <f>IF(N18=0,"",N16/N18)</f>
        <v>2.41728677733257</v>
      </c>
      <c r="O20" s="13"/>
      <c r="P20" s="28">
        <f>IF(P18=0,"",P16/P18)</f>
        <v>1.734135166093929</v>
      </c>
      <c r="Q20" s="13"/>
      <c r="R20" s="28">
        <f>IF(R18=0,"",R16/R18)</f>
        <v>1.3715441672285906</v>
      </c>
      <c r="S20" s="13"/>
      <c r="T20" s="28">
        <f>IF(T18=0,"",T16/T18)</f>
        <v>1.1180904522613064</v>
      </c>
      <c r="U20" s="13"/>
      <c r="V20" s="28">
        <f>IF(V18=0,"",V16/V18)</f>
        <v>0.9642126789366053</v>
      </c>
      <c r="W20" s="13"/>
      <c r="X20" s="28">
        <f>IF(X18=0,"",X16/X18)</f>
        <v>0.860248447204969</v>
      </c>
      <c r="Y20" s="13"/>
      <c r="Z20" s="28">
        <f>IF(Z18=0,"",Z16/Z18)</f>
        <v>0.7320402298850575</v>
      </c>
      <c r="AA20" s="142"/>
    </row>
    <row r="21" spans="1:27" ht="22.5">
      <c r="A21" s="147"/>
      <c r="B21" s="142"/>
      <c r="C21" s="144"/>
      <c r="D21" s="125"/>
      <c r="E21" s="122"/>
      <c r="F21" s="11" t="s">
        <v>17</v>
      </c>
      <c r="G21" s="50" t="s">
        <v>579</v>
      </c>
      <c r="H21" s="42" t="s">
        <v>692</v>
      </c>
      <c r="I21" s="44"/>
      <c r="J21" s="29">
        <f>IF(J20&gt;3,(100*$J$16/$I$22),0)</f>
        <v>0</v>
      </c>
      <c r="K21" s="14"/>
      <c r="L21" s="29">
        <f>IF(L20&gt;3,(100*$L$16/$I$22),0)</f>
        <v>17.775686696240534</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66951</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110</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66951</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1091</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15173</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1221</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10802</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1770</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66951</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125</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66951</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31794</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756</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32</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8416</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21</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66951</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712</v>
      </c>
      <c r="C41" s="143">
        <f>IF($C$11="","",$C$11)</f>
        <v>2005</v>
      </c>
      <c r="D41" s="124" t="s">
        <v>653</v>
      </c>
      <c r="E41" s="121"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30.018967026553838</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84.32302305223227</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15.676976947767725</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22098</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20532</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18652</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19040</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28</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22</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155</v>
      </c>
      <c r="C52" s="143">
        <f>IF($C$11="","",$C$11)</f>
        <v>2005</v>
      </c>
      <c r="D52" s="124" t="s">
        <v>653</v>
      </c>
      <c r="E52" s="121">
        <f>IF(D52="País","Nivel incorrecto",IF(D52="Entidad","Nivel incorrecto",""))</f>
      </c>
      <c r="F52" s="23" t="s">
        <v>156</v>
      </c>
      <c r="G52" s="50" t="s">
        <v>579</v>
      </c>
      <c r="H52" s="4" t="s">
        <v>164</v>
      </c>
      <c r="I52" s="44">
        <v>27030</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41364</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13937</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21284</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13093</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20080</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2.37</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12.45</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3429540</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1998.2978030657741</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37">
        <v>39455.062</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37">
        <v>74940.03328</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49264</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57583</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67611</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1611</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5994</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4919</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5286</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6708</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3330</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3730</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805</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999</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188</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726</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66951</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407</v>
      </c>
      <c r="B122" s="130" t="s">
        <v>626</v>
      </c>
      <c r="C122" s="143">
        <f>IF($C$11="","",$C$11)</f>
        <v>2005</v>
      </c>
      <c r="D122" s="130" t="str">
        <f>D39</f>
        <v>Municipio</v>
      </c>
      <c r="E122" s="121" t="s">
        <v>708</v>
      </c>
      <c r="F122" s="45" t="s">
        <v>417</v>
      </c>
      <c r="G122" s="50" t="s">
        <v>579</v>
      </c>
      <c r="H122" s="42" t="s">
        <v>420</v>
      </c>
      <c r="I122" s="44">
        <v>43140</v>
      </c>
      <c r="J122" s="129"/>
      <c r="K122" s="129"/>
      <c r="L122" s="129"/>
      <c r="M122" s="129"/>
      <c r="N122" s="129"/>
      <c r="O122" s="129"/>
      <c r="P122" s="129"/>
      <c r="Q122" s="129"/>
      <c r="R122" s="129"/>
      <c r="S122" s="129"/>
      <c r="T122" s="129"/>
      <c r="U122" s="129"/>
      <c r="V122" s="129"/>
      <c r="W122" s="129"/>
      <c r="X122" s="129"/>
      <c r="Y122" s="129"/>
      <c r="Z122" s="129"/>
      <c r="AA122" s="153" t="s">
        <v>724</v>
      </c>
    </row>
    <row r="123" spans="1:27" ht="11.25">
      <c r="A123" s="141"/>
      <c r="B123" s="130"/>
      <c r="C123" s="144"/>
      <c r="D123" s="130"/>
      <c r="E123" s="122"/>
      <c r="F123" s="45" t="s">
        <v>418</v>
      </c>
      <c r="G123" s="50" t="s">
        <v>579</v>
      </c>
      <c r="H123" s="42" t="s">
        <v>421</v>
      </c>
      <c r="I123" s="44">
        <v>13524</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12413</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60.12285581826611</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67611</v>
      </c>
      <c r="J126" s="129"/>
      <c r="K126" s="129"/>
      <c r="L126" s="129"/>
      <c r="M126" s="129"/>
      <c r="N126" s="129"/>
      <c r="O126" s="129"/>
      <c r="P126" s="129"/>
      <c r="Q126" s="129"/>
      <c r="R126" s="129"/>
      <c r="S126" s="129"/>
      <c r="T126" s="129"/>
      <c r="U126" s="129"/>
      <c r="V126" s="129"/>
      <c r="W126" s="129"/>
      <c r="X126" s="129"/>
      <c r="Y126" s="129"/>
      <c r="Z126" s="129"/>
      <c r="AA126" s="130" t="s">
        <v>725</v>
      </c>
    </row>
    <row r="127" spans="1:27" ht="11.25">
      <c r="A127" s="141"/>
      <c r="B127" s="130"/>
      <c r="C127" s="145"/>
      <c r="D127" s="130"/>
      <c r="E127" s="123"/>
      <c r="F127" s="45" t="s">
        <v>430</v>
      </c>
      <c r="G127" s="50" t="s">
        <v>593</v>
      </c>
      <c r="H127" s="42" t="s">
        <v>431</v>
      </c>
      <c r="I127" s="44">
        <v>1</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1998.2978030657741</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3.802281368821293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3.1366223058654836</v>
      </c>
      <c r="H11" s="54" t="s">
        <v>137</v>
      </c>
      <c r="I11" s="68">
        <f>IF(Datos!C39="","",Datos!C39)</f>
        <v>2005</v>
      </c>
      <c r="J11" s="68" t="str">
        <f>IF(Datos!D39="","",Datos!D39)</f>
        <v>Municipio</v>
      </c>
    </row>
    <row r="12" spans="1:10" ht="11.25">
      <c r="A12" s="34" t="s">
        <v>611</v>
      </c>
      <c r="B12" s="95" t="s">
        <v>231</v>
      </c>
      <c r="C12" s="95">
        <v>9</v>
      </c>
      <c r="D12" s="96" t="s">
        <v>711</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711</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711</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711</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711</v>
      </c>
      <c r="E16" s="33" t="s">
        <v>129</v>
      </c>
      <c r="F16" s="61" t="s">
        <v>635</v>
      </c>
      <c r="G16" s="31">
        <f>IF(Datos!I44=0,"",Datos!I43*Datos!I44/100)</f>
        <v>25.312900485843</v>
      </c>
      <c r="H16" s="54" t="s">
        <v>12</v>
      </c>
      <c r="I16" s="68">
        <f>IF(Datos!C41="","",Datos!C41)</f>
        <v>2005</v>
      </c>
      <c r="J16" s="68" t="str">
        <f>IF(Datos!D41="","",Datos!D41)</f>
        <v>Municipio</v>
      </c>
    </row>
    <row r="17" spans="1:10" ht="11.25">
      <c r="A17" s="34" t="s">
        <v>611</v>
      </c>
      <c r="B17" s="95" t="s">
        <v>231</v>
      </c>
      <c r="C17" s="95">
        <v>9</v>
      </c>
      <c r="D17" s="96" t="s">
        <v>711</v>
      </c>
      <c r="E17" s="33" t="s">
        <v>130</v>
      </c>
      <c r="F17" s="61" t="s">
        <v>636</v>
      </c>
      <c r="G17" s="31">
        <f>IF(Datos!I45=0,"",Datos!I43*Datos!I45/100)</f>
        <v>4.7060665407108395</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84.5129134571817</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92.83276450511946</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54.925318427563454</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45.074681572436546</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44.072036018009</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55.927963981991</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47.1671388101983</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52.8328611898017</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44.62305986696231</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55.37694013303769</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597.8619844368374</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31.349095966620308</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28.773759851645803</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60.12285581826611</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0.14790492671310881</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8.88180122237392</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8.83705707066409</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8.92934899370854</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188</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81.44460919296759</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17.775686696240534</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99.83297904646219</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43.34540448328495</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48.030818037616136</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2012-01-17T00:21:31Z</dcterms:modified>
  <cp:category/>
  <cp:version/>
  <cp:contentType/>
  <cp:contentStatus/>
</cp:coreProperties>
</file>